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기준" sheetId="2" state="visible" r:id="rId2"/>
    <sheet xmlns:r="http://schemas.openxmlformats.org/officeDocument/2006/relationships" name="연간계획" sheetId="3" state="visible" r:id="rId3"/>
    <sheet xmlns:r="http://schemas.openxmlformats.org/officeDocument/2006/relationships" name="예산점검" sheetId="4" state="visible" r:id="rId4"/>
  </sheets>
  <definedNames>
    <definedName name="_xlnm._FilterDatabase" localSheetId="0" hidden="1">'안내'!$A$4:$B$9</definedName>
    <definedName name="_xlnm.Print_Titles" localSheetId="0">'안내'!$1:$4</definedName>
    <definedName name="_xlnm.Print_Area" localSheetId="0">'안내'!$A$1:$B$9</definedName>
    <definedName name="_xlnm._FilterDatabase" localSheetId="1" hidden="1">'기준'!$A$4:$K$8</definedName>
    <definedName name="_xlnm.Print_Titles" localSheetId="1">'기준'!$1:$4</definedName>
    <definedName name="_xlnm.Print_Area" localSheetId="1">'기준'!$A$1:$K$8</definedName>
    <definedName name="_xlnm._FilterDatabase" localSheetId="2" hidden="1">'연간계획'!$A$4:$M$20</definedName>
    <definedName name="_xlnm.Print_Titles" localSheetId="2">'연간계획'!$1:$4</definedName>
    <definedName name="_xlnm.Print_Area" localSheetId="2">'연간계획'!$A$1:$M$20</definedName>
    <definedName name="_xlnm._FilterDatabase" localSheetId="3" hidden="1">'예산점검'!$A$4:$H$12</definedName>
    <definedName name="_xlnm.Print_Titles" localSheetId="3">'예산점검'!$1:$4</definedName>
    <definedName name="_xlnm.Print_Area" localSheetId="3">'예산점검'!$A$1:$H$12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D6E86B"/>
      </patternFill>
    </fill>
    <fill>
      <patternFill patternType="solid">
        <fgColor rgb="00F2F5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3" fontId="1" fillId="3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9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43" customWidth="1" min="2" max="2"/>
  </ns0:cols>
  <ns0:sheetData>
    <ns0:row r="1" ht="32" customHeight="1">
      <ns0:c r="A1" s="1" t="inlineStr">
        <ns0:is>
          <ns0:t>안내</ns0:t>
        </ns0:is>
      </ns0:c>
      <ns0:c r="B1" s="1" t="n"/>
    </ns0:row>
    <ns0:row r="2" ht="25" customHeight="1">
      <ns0:c r="A2" s="1" t="inlineStr">
        <ns0:is>
          <ns0:t>교육 영상 시연용 가상 자료</ns0:t>
        </ns0:is>
      </ns0:c>
      <ns0:c r="B2" s="1" t="n"/>
    </ns0:row>
    <ns0:row r="3" ht="40" customHeight="1">
      <ns0:c r="A3" s="1" t="inlineStr">
        <ns0:is>
          <ns0:t>결과 예시 · 검토 중 · 한빛 선택 가정</ns0:t>
        </ns0:is>
      </ns0:c>
      <ns0:c r="B3" s="1" t="n"/>
    </ns0:row>
    <ns0:row r="4" ht="38" customHeight="1">
      <ns0:c r="A4" s="2" t="inlineStr">
        <ns0:is>
          <ns0:t>구분</ns0:t>
        </ns0:is>
      </ns0:c>
      <ns0:c r="B4" s="2" t="inlineStr">
        <ns0:is>
          <ns0:t>설명</ns0:t>
        </ns0:is>
      </ns0:c>
    </ns0:row>
    <ns0:row r="5" ht="38" customHeight="1">
      <ns0:c r="A5" s="3" t="inlineStr">
        <ns0:is>
          <ns0:t>사용법</ns0:t>
        </ns0:is>
      </ns0:c>
      <ns0:c r="B5" s="3" t="inlineStr">
        <ns0:is>
          <ns0:t>기준 시트의 단가·수요·재고를 확인한다. 변경 후 연간계획과 예산점검을 대조한다.</ns0:t>
        </ns0:is>
      </ns0:c>
    </ns0:row>
    <ns0:row r="6" ht="38" customHeight="1">
      <ns0:c r="A6" s="1" t="inlineStr">
        <ns0:is>
          <ns0:t>검산</ns0:t>
        </ns0:is>
      </ns0:c>
      <ns0:c r="B6" s="1" t="inlineStr">
        <ns0:is>
          <ns0:t>사본에서 복사용지 단가 24,000→25,000원. 연간 지출 8,286,000원, 예산 여유 14,000원 확인 후 복원.</ns0:t>
        </ns0:is>
      </ns0:c>
    </ns0:row>
    <ns0:row r="7" ht="38" customHeight="1">
      <ns0:c r="A7" s="3" t="inlineStr">
        <ns0:is>
          <ns0:t>재고 계산</ns0:t>
        </ns0:is>
      </ns0:c>
      <ns0:c r="B7" s="3" t="inlineStr">
        <ns0:is>
          <ns0:t>분기마다 시작+구매−사용=잔량. 받은 직후 보관 한도 초과와 분기 말 부족은 확인 필요.</ns0:t>
        </ns0:is>
      </ns0:c>
    </ns0:row>
    <ns0:row r="8" ht="38" customHeight="1">
      <ns0:c r="A8" s="1" t="inlineStr">
        <ns0:is>
          <ns0:t>확인 순서</ns0:t>
        </ns0:is>
      </ns0:c>
      <ns0:c r="B8" s="1" t="inlineStr">
        <ns0:is>
          <ns0:t>최 사원 작성 → 이 과장 확인 → 박 팀장 승인 후 발주</ns0:t>
        </ns0:is>
      </ns0:c>
    </ns0:row>
    <ns0:row r="9" ht="38" customHeight="1">
      <ns0:c r="A9" s="3" t="inlineStr">
        <ns0:is>
          <ns0:t>일정</ns0:t>
        </ns0:is>
      </ns0:c>
      <ns0:c r="B9" s="3" t="inlineStr">
        <ns0:is>
          <ns0:t>매 분기 첫 주 입고. 한빛 기준 입고일 3영업일 전 주문. 실제 날짜와 휴일은 발주 전 확인.</ns0:t>
        </ns0:is>
      </ns0:c>
    </ns0:row>
  </ns0:sheetData>
  <ns0:autoFilter ref="A4:B9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K8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8" customWidth="1" min="2" max="2"/>
    <ns0:col width="18" customWidth="1" min="3" max="3"/>
    <ns0:col width="18" customWidth="1" min="4" max="4"/>
    <ns0:col width="18" customWidth="1" min="5" max="5"/>
    <ns0:col width="18" customWidth="1" min="6" max="6"/>
    <ns0:col width="18" customWidth="1" min="7" max="7"/>
    <ns0:col width="18" customWidth="1" min="8" max="8"/>
    <ns0:col width="18" customWidth="1" min="9" max="9"/>
    <ns0:col width="18" customWidth="1" min="10" max="10"/>
    <ns0:col width="43" customWidth="1" min="11" max="11"/>
  </ns0:cols>
  <ns0:sheetData>
    <ns0:row r="1" ht="32" customHeight="1">
      <ns0:c r="A1" s="1" t="inlineStr">
        <ns0:is>
          <ns0:t>기준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  <ns0:c r="K1" s="1" t="n"/>
    </ns0:row>
    <ns0:row r="2" ht="25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  <ns0:c r="J2" s="1" t="n"/>
      <ns0:c r="K2" s="1" t="n"/>
    </ns0:row>
    <ns0:row r="3" ht="40" customHeight="1">
      <ns0:c r="A3" s="1" t="inlineStr">
        <ns0:is>
          <ns0:t>수량 변경 시 분기별 사용 집중 여부와 입고 일정도 다시 확인</ns0:t>
        </ns0:is>
      </ns0:c>
      <ns0:c r="B3" s="1" t="n"/>
      <ns0:c r="C3" s="1" t="n"/>
      <ns0:c r="D3" s="1" t="n"/>
      <ns0:c r="E3" s="1" t="n"/>
      <ns0:c r="F3" s="1" t="n"/>
      <ns0:c r="G3" s="1" t="n"/>
      <ns0:c r="H3" s="1" t="n"/>
      <ns0:c r="I3" s="1" t="n"/>
      <ns0:c r="J3" s="1" t="n"/>
      <ns0:c r="K3" s="1" t="n"/>
    </ns0:row>
    <ns0:row r="4" ht="38" customHeight="1">
      <ns0:c r="A4" s="2" t="inlineStr">
        <ns0:is>
          <ns0:t>품목</ns0:t>
        </ns0:is>
      </ns0:c>
      <ns0:c r="B4" s="2" t="inlineStr">
        <ns0:is>
          <ns0:t>단위</ns0:t>
        </ns0:is>
      </ns0:c>
      <ns0:c r="C4" s="2" t="inlineStr">
        <ns0:is>
          <ns0:t>시작 재고</ns0:t>
        </ns0:is>
      </ns0:c>
      <ns0:c r="D4" s="2" t="inlineStr">
        <ns0:is>
          <ns0:t>연말 목표</ns0:t>
        </ns0:is>
      </ns0:c>
      <ns0:c r="E4" s="2" t="inlineStr">
        <ns0:is>
          <ns0:t>보관 한도</ns0:t>
        </ns0:is>
      </ns0:c>
      <ns0:c r="F4" s="2" t="inlineStr">
        <ns0:is>
          <ns0:t>1분기 사용</ns0:t>
        </ns0:is>
      </ns0:c>
      <ns0:c r="G4" s="2" t="inlineStr">
        <ns0:is>
          <ns0:t>2분기 사용</ns0:t>
        </ns0:is>
      </ns0:c>
      <ns0:c r="H4" s="2" t="inlineStr">
        <ns0:is>
          <ns0:t>3분기 사용</ns0:t>
        </ns0:is>
      </ns0:c>
      <ns0:c r="I4" s="2" t="inlineStr">
        <ns0:is>
          <ns0:t>4분기 사용</ns0:t>
        </ns0:is>
      </ns0:c>
      <ns0:c r="J4" s="2" t="inlineStr">
        <ns0:is>
          <ns0:t>한빛 포함단가</ns0:t>
        </ns0:is>
      </ns0:c>
      <ns0:c r="K4" s="2" t="inlineStr">
        <ns0:is>
          <ns0:t>근거</ns0:t>
        </ns0:is>
      </ns0:c>
    </ns0:row>
    <ns0:row r="5" ht="38" customHeight="1">
      <ns0:c r="A5" s="3" t="inlineStr">
        <ns0:is>
          <ns0:t>A4 복사용지</ns0:t>
        </ns0:is>
      </ns0:c>
      <ns0:c r="B5" s="3" t="inlineStr">
        <ns0:is>
          <ns0:t>상자</ns0:t>
        </ns0:is>
      </ns0:c>
      <ns0:c r="C5" s="4" t="n">
        <ns0:v>30</ns0:v>
      </ns0:c>
      <ns0:c r="D5" s="4" t="n">
        <ns0:v>10</ns0:v>
      </ns0:c>
      <ns0:c r="E5" s="4" t="n">
        <ns0:v>80</ns0:v>
      </ns0:c>
      <ns0:c r="F5" s="4" t="n">
        <ns0:v>60</ns0:v>
      </ns0:c>
      <ns0:c r="G5" s="4" t="n">
        <ns0:v>60</ns0:v>
      </ns0:c>
      <ns0:c r="H5" s="4" t="n">
        <ns0:v>60</ns0:v>
      </ns0:c>
      <ns0:c r="I5" s="4" t="n">
        <ns0:v>60</ns0:v>
      </ns0:c>
      <ns0:c r="J5" s="4" t="n">
        <ns0:v>24000</ns0:v>
      </ns0:c>
      <ns0:c r="K5" s="3" t="inlineStr">
        <ns0:is>
          <ns0:t>메모 1~2쪽 / 창고 그림 / 한빛 견적 1쪽</ns0:t>
        </ns0:is>
      </ns0:c>
    </ns0:row>
    <ns0:row r="6" ht="38" customHeight="1">
      <ns0:c r="A6" s="1" t="inlineStr">
        <ns0:is>
          <ns0:t>라벨지</ns0:t>
        </ns0:is>
      </ns0:c>
      <ns0:c r="B6" s="1" t="inlineStr">
        <ns0:is>
          <ns0:t>권</ns0:t>
        </ns0:is>
      </ns0:c>
      <ns0:c r="C6" s="5" t="n">
        <ns0:v>10</ns0:v>
      </ns0:c>
      <ns0:c r="D6" s="5" t="n">
        <ns0:v>10</ns0:v>
      </ns0:c>
      <ns0:c r="E6" s="5" t="n">
        <ns0:v>60</ns0:v>
      </ns0:c>
      <ns0:c r="F6" s="5" t="n">
        <ns0:v>30</ns0:v>
      </ns0:c>
      <ns0:c r="G6" s="5" t="n">
        <ns0:v>30</ns0:v>
      </ns0:c>
      <ns0:c r="H6" s="5" t="n">
        <ns0:v>30</ns0:v>
      </ns0:c>
      <ns0:c r="I6" s="5" t="n">
        <ns0:v>30</ns0:v>
      </ns0:c>
      <ns0:c r="J6" s="5" t="n">
        <ns0:v>11000</ns0:v>
      </ns0:c>
      <ns0:c r="K6" s="1" t="inlineStr">
        <ns0:is>
          <ns0:t>메모 1~2쪽 / 창고 그림 / 한빛 견적 1쪽</ns0:t>
        </ns0:is>
      </ns0:c>
    </ns0:row>
    <ns0:row r="7" ht="38" customHeight="1">
      <ns0:c r="A7" s="3" t="inlineStr">
        <ns0:is>
          <ns0:t>AA 건전지</ns0:t>
        </ns0:is>
      </ns0:c>
      <ns0:c r="B7" s="3" t="inlineStr">
        <ns0:is>
          <ns0:t>상자</ns0:t>
        </ns0:is>
      </ns0:c>
      <ns0:c r="C7" s="4" t="n">
        <ns0:v>10</ns0:v>
      </ns0:c>
      <ns0:c r="D7" s="4" t="n">
        <ns0:v>10</ns0:v>
      </ns0:c>
      <ns0:c r="E7" s="4" t="n">
        <ns0:v>40</ns0:v>
      </ns0:c>
      <ns0:c r="F7" s="4" t="n">
        <ns0:v>15</ns0:v>
      </ns0:c>
      <ns0:c r="G7" s="4" t="n">
        <ns0:v>15</ns0:v>
      </ns0:c>
      <ns0:c r="H7" s="4" t="n">
        <ns0:v>15</ns0:v>
      </ns0:c>
      <ns0:c r="I7" s="4" t="n">
        <ns0:v>15</ns0:v>
      </ns0:c>
      <ns0:c r="J7" s="4" t="n">
        <ns0:v>9500</ns0:v>
      </ns0:c>
      <ns0:c r="K7" s="3" t="inlineStr">
        <ns0:is>
          <ns0:t>메모 1~2쪽 / 창고 그림 / 한빛 견적 1쪽</ns0:t>
        </ns0:is>
      </ns0:c>
    </ns0:row>
    <ns0:row r="8" ht="38" customHeight="1">
      <ns0:c r="A8" s="1" t="inlineStr">
        <ns0:is>
          <ns0:t>물티슈</ns0:t>
        </ns0:is>
      </ns0:c>
      <ns0:c r="B8" s="1" t="inlineStr">
        <ns0:is>
          <ns0:t>봉</ns0:t>
        </ns0:is>
      </ns0:c>
      <ns0:c r="C8" s="5" t="n">
        <ns0:v>60</ns0:v>
      </ns0:c>
      <ns0:c r="D8" s="5" t="n">
        <ns0:v>20</ns0:v>
      </ns0:c>
      <ns0:c r="E8" s="5" t="n">
        <ns0:v>120</ns0:v>
      </ns0:c>
      <ns0:c r="F8" s="5" t="n">
        <ns0:v>90</ns0:v>
      </ns0:c>
      <ns0:c r="G8" s="5" t="n">
        <ns0:v>90</ns0:v>
      </ns0:c>
      <ns0:c r="H8" s="5" t="n">
        <ns0:v>90</ns0:v>
      </ns0:c>
      <ns0:c r="I8" s="5" t="n">
        <ns0:v>90</ns0:v>
      </ns0:c>
      <ns0:c r="J8" s="5" t="n">
        <ns0:v>2800</ns0:v>
      </ns0:c>
      <ns0:c r="K8" s="1" t="inlineStr">
        <ns0:is>
          <ns0:t>메모 1~2쪽 / 창고 그림 / 한빛 견적 1쪽</ns0:t>
        </ns0:is>
      </ns0:c>
    </ns0:row>
  </ns0:sheetData>
  <ns0:autoFilter ref="A4:K8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M20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8" customWidth="1" min="2" max="2"/>
    <ns0:col width="18" customWidth="1" min="3" max="3"/>
    <ns0:col width="18" customWidth="1" min="4" max="4"/>
    <ns0:col width="18" customWidth="1" min="5" max="5"/>
    <ns0:col width="18" customWidth="1" min="6" max="6"/>
    <ns0:col width="18" customWidth="1" min="7" max="7"/>
    <ns0:col width="18" customWidth="1" min="8" max="8"/>
    <ns0:col width="18" customWidth="1" min="9" max="9"/>
    <ns0:col width="18" customWidth="1" min="10" max="10"/>
    <ns0:col width="18" customWidth="1" min="11" max="11"/>
    <ns0:col width="18" customWidth="1" min="12" max="12"/>
    <ns0:col width="43" customWidth="1" min="13" max="13"/>
  </ns0:cols>
  <ns0:sheetData>
    <ns0:row r="1" ht="32" customHeight="1">
      <ns0:c r="A1" s="1" t="inlineStr">
        <ns0:is>
          <ns0:t>연간계획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  <ns0:c r="K1" s="1" t="n"/>
      <ns0:c r="L1" s="1" t="n"/>
      <ns0:c r="M1" s="1" t="n"/>
    </ns0:row>
    <ns0:row r="2" ht="25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  <ns0:c r="J2" s="1" t="n"/>
      <ns0:c r="K2" s="1" t="n"/>
      <ns0:c r="L2" s="1" t="n"/>
      <ns0:c r="M2" s="1" t="n"/>
    </ns0:row>
    <ns0:row r="3" ht="40" customHeight="1">
      <ns0:c r="A3" s="1" t="inlineStr">
        <ns0:is>
          <ns0:t>매 분기 첫 주 입고 · 한빛 · 발주 승인 전 검토안</ns0:t>
        </ns0:is>
      </ns0:c>
      <ns0:c r="B3" s="1" t="n"/>
      <ns0:c r="C3" s="1" t="n"/>
      <ns0:c r="D3" s="1" t="n"/>
      <ns0:c r="E3" s="1" t="n"/>
      <ns0:c r="F3" s="1" t="n"/>
      <ns0:c r="G3" s="1" t="n"/>
      <ns0:c r="H3" s="1" t="n"/>
      <ns0:c r="I3" s="1" t="n"/>
      <ns0:c r="J3" s="1" t="n"/>
      <ns0:c r="K3" s="1" t="n"/>
      <ns0:c r="L3" s="1" t="n"/>
      <ns0:c r="M3" s="1" t="n"/>
    </ns0:row>
    <ns0:row r="4" ht="38" customHeight="1">
      <ns0:c r="A4" s="2" t="inlineStr">
        <ns0:is>
          <ns0:t>분기</ns0:t>
        </ns0:is>
      </ns0:c>
      <ns0:c r="B4" s="2" t="inlineStr">
        <ns0:is>
          <ns0:t>품목</ns0:t>
        </ns0:is>
      </ns0:c>
      <ns0:c r="C4" s="2" t="inlineStr">
        <ns0:is>
          <ns0:t>단위</ns0:t>
        </ns0:is>
      </ns0:c>
      <ns0:c r="D4" s="2" t="inlineStr">
        <ns0:is>
          <ns0:t>시작 재고</ns0:t>
        </ns0:is>
      </ns0:c>
      <ns0:c r="E4" s="2" t="inlineStr">
        <ns0:is>
          <ns0:t>살 양</ns0:t>
        </ns0:is>
      </ns0:c>
      <ns0:c r="F4" s="2" t="inlineStr">
        <ns0:is>
          <ns0:t>받은 직후</ns0:t>
        </ns0:is>
      </ns0:c>
      <ns0:c r="G4" s="2" t="inlineStr">
        <ns0:is>
          <ns0:t>쓸 양</ns0:t>
        </ns0:is>
      </ns0:c>
      <ns0:c r="H4" s="2" t="inlineStr">
        <ns0:is>
          <ns0:t>분기 말 재고</ns0:t>
        </ns0:is>
      </ns0:c>
      <ns0:c r="I4" s="2" t="inlineStr">
        <ns0:is>
          <ns0:t>포함 단가</ns0:t>
        </ns0:is>
      </ns0:c>
      <ns0:c r="J4" s="2" t="inlineStr">
        <ns0:is>
          <ns0:t>물건값</ns0:t>
        </ns0:is>
      </ns0:c>
      <ns0:c r="K4" s="2" t="inlineStr">
        <ns0:is>
          <ns0:t>보관 한도</ns0:t>
        </ns0:is>
      </ns0:c>
      <ns0:c r="L4" s="2" t="inlineStr">
        <ns0:is>
          <ns0:t>점검</ns0:t>
        </ns0:is>
      </ns0:c>
      <ns0:c r="M4" s="2" t="inlineStr">
        <ns0:is>
          <ns0:t>주문·확인할 일</ns0:t>
        </ns0:is>
      </ns0:c>
    </ns0:row>
    <ns0:row r="5" ht="38" customHeight="1">
      <ns0:c r="A5" s="4" t="n">
        <ns0:v>1</ns0:v>
      </ns0:c>
      <ns0:c r="B5" s="3" t="inlineStr">
        <ns0:is>
          <ns0:t>A4 복사용지</ns0:t>
        </ns0:is>
      </ns0:c>
      <ns0:c r="C5" s="3" t="inlineStr">
        <ns0:is>
          <ns0:t>상자</ns0:t>
        </ns0:is>
      </ns0:c>
      <ns0:c r="D5" s="4">
        <ns0:f>기준!C5</ns0:f>
        <ns0:v>30</ns0:v>
      </ns0:c>
      <ns0:c r="E5" s="4">
        <ns0:f>MAX(0,G5+기준!D5-D5)</ns0:f>
        <ns0:v>40</ns0:v>
      </ns0:c>
      <ns0:c r="F5" s="4">
        <ns0:f>D5+E5</ns0:f>
        <ns0:v>70</ns0:v>
      </ns0:c>
      <ns0:c r="G5" s="4">
        <ns0:f>기준!F5</ns0:f>
        <ns0:v>60</ns0:v>
      </ns0:c>
      <ns0:c r="H5" s="4">
        <ns0:f>F5-G5</ns0:f>
        <ns0:v>10</ns0:v>
      </ns0:c>
      <ns0:c r="I5" s="4">
        <ns0:f>기준!J5</ns0:f>
        <ns0:v>24000</ns0:v>
      </ns0:c>
      <ns0:c r="J5" s="4">
        <ns0:f>E5*I5</ns0:f>
        <ns0:v>960000</ns0:v>
      </ns0:c>
      <ns0:c r="K5" s="4">
        <ns0:f>기준!E5</ns0:f>
        <ns0:v>80</ns0:v>
      </ns0:c>
      <ns0:c r="L5" s="4" t="str">
        <ns0:f>IF(OR(D5&lt;0,E5&lt;0,G5&lt;0,H5&lt;기준!D5,F5&gt;K5),"확인 필요","범위 안")</ns0:f>
        <ns0:v>범위 안</ns0:v>
      </ns0:c>
      <ns0:c r="M5" s="3" t="inlineStr">
        <ns0:is>
          <ns0:t>최 사원 재고 확인 → 이 과장 검토 → 박 팀장 승인 / 입고 3영업일 전 주문</ns0:t>
        </ns0:is>
      </ns0:c>
    </ns0:row>
    <ns0:row r="6" ht="38" customHeight="1">
      <ns0:c r="A6" s="5" t="n">
        <ns0:v>1</ns0:v>
      </ns0:c>
      <ns0:c r="B6" s="1" t="inlineStr">
        <ns0:is>
          <ns0:t>라벨지</ns0:t>
        </ns0:is>
      </ns0:c>
      <ns0:c r="C6" s="1" t="inlineStr">
        <ns0:is>
          <ns0:t>권</ns0:t>
        </ns0:is>
      </ns0:c>
      <ns0:c r="D6" s="5">
        <ns0:f>기준!C6</ns0:f>
        <ns0:v>10</ns0:v>
      </ns0:c>
      <ns0:c r="E6" s="5">
        <ns0:f>MAX(0,G6+기준!D6-D6)</ns0:f>
        <ns0:v>30</ns0:v>
      </ns0:c>
      <ns0:c r="F6" s="5">
        <ns0:f>D6+E6</ns0:f>
        <ns0:v>40</ns0:v>
      </ns0:c>
      <ns0:c r="G6" s="5">
        <ns0:f>기준!F6</ns0:f>
        <ns0:v>30</ns0:v>
      </ns0:c>
      <ns0:c r="H6" s="5">
        <ns0:f>F6-G6</ns0:f>
        <ns0:v>10</ns0:v>
      </ns0:c>
      <ns0:c r="I6" s="5">
        <ns0:f>기준!J6</ns0:f>
        <ns0:v>11000</ns0:v>
      </ns0:c>
      <ns0:c r="J6" s="5">
        <ns0:f>E6*I6</ns0:f>
        <ns0:v>330000</ns0:v>
      </ns0:c>
      <ns0:c r="K6" s="5">
        <ns0:f>기준!E6</ns0:f>
        <ns0:v>60</ns0:v>
      </ns0:c>
      <ns0:c r="L6" s="5" t="str">
        <ns0:f>IF(OR(D6&lt;0,E6&lt;0,G6&lt;0,H6&lt;기준!D6,F6&gt;K6),"확인 필요","범위 안")</ns0:f>
        <ns0:v>범위 안</ns0:v>
      </ns0:c>
      <ns0:c r="M6" s="1" t="inlineStr">
        <ns0:is>
          <ns0:t>최 사원 재고 확인 → 이 과장 검토 → 박 팀장 승인 / 입고 3영업일 전 주문</ns0:t>
        </ns0:is>
      </ns0:c>
    </ns0:row>
    <ns0:row r="7" ht="38" customHeight="1">
      <ns0:c r="A7" s="4" t="n">
        <ns0:v>1</ns0:v>
      </ns0:c>
      <ns0:c r="B7" s="3" t="inlineStr">
        <ns0:is>
          <ns0:t>AA 건전지</ns0:t>
        </ns0:is>
      </ns0:c>
      <ns0:c r="C7" s="3" t="inlineStr">
        <ns0:is>
          <ns0:t>상자</ns0:t>
        </ns0:is>
      </ns0:c>
      <ns0:c r="D7" s="4">
        <ns0:f>기준!C7</ns0:f>
        <ns0:v>10</ns0:v>
      </ns0:c>
      <ns0:c r="E7" s="4">
        <ns0:f>MAX(0,G7+기준!D7-D7)</ns0:f>
        <ns0:v>15</ns0:v>
      </ns0:c>
      <ns0:c r="F7" s="4">
        <ns0:f>D7+E7</ns0:f>
        <ns0:v>25</ns0:v>
      </ns0:c>
      <ns0:c r="G7" s="4">
        <ns0:f>기준!F7</ns0:f>
        <ns0:v>15</ns0:v>
      </ns0:c>
      <ns0:c r="H7" s="4">
        <ns0:f>F7-G7</ns0:f>
        <ns0:v>10</ns0:v>
      </ns0:c>
      <ns0:c r="I7" s="4">
        <ns0:f>기준!J7</ns0:f>
        <ns0:v>9500</ns0:v>
      </ns0:c>
      <ns0:c r="J7" s="4">
        <ns0:f>E7*I7</ns0:f>
        <ns0:v>142500</ns0:v>
      </ns0:c>
      <ns0:c r="K7" s="4">
        <ns0:f>기준!E7</ns0:f>
        <ns0:v>40</ns0:v>
      </ns0:c>
      <ns0:c r="L7" s="4" t="str">
        <ns0:f>IF(OR(D7&lt;0,E7&lt;0,G7&lt;0,H7&lt;기준!D7,F7&gt;K7),"확인 필요","범위 안")</ns0:f>
        <ns0:v>범위 안</ns0:v>
      </ns0:c>
      <ns0:c r="M7" s="3" t="inlineStr">
        <ns0:is>
          <ns0:t>최 사원 재고 확인 → 이 과장 검토 → 박 팀장 승인 / 입고 3영업일 전 주문</ns0:t>
        </ns0:is>
      </ns0:c>
    </ns0:row>
    <ns0:row r="8" ht="38" customHeight="1">
      <ns0:c r="A8" s="5" t="n">
        <ns0:v>1</ns0:v>
      </ns0:c>
      <ns0:c r="B8" s="1" t="inlineStr">
        <ns0:is>
          <ns0:t>물티슈</ns0:t>
        </ns0:is>
      </ns0:c>
      <ns0:c r="C8" s="1" t="inlineStr">
        <ns0:is>
          <ns0:t>봉</ns0:t>
        </ns0:is>
      </ns0:c>
      <ns0:c r="D8" s="5">
        <ns0:f>기준!C8</ns0:f>
        <ns0:v>60</ns0:v>
      </ns0:c>
      <ns0:c r="E8" s="5">
        <ns0:f>MAX(0,G8+기준!D8-D8)</ns0:f>
        <ns0:v>50</ns0:v>
      </ns0:c>
      <ns0:c r="F8" s="5">
        <ns0:f>D8+E8</ns0:f>
        <ns0:v>110</ns0:v>
      </ns0:c>
      <ns0:c r="G8" s="5">
        <ns0:f>기준!F8</ns0:f>
        <ns0:v>90</ns0:v>
      </ns0:c>
      <ns0:c r="H8" s="5">
        <ns0:f>F8-G8</ns0:f>
        <ns0:v>20</ns0:v>
      </ns0:c>
      <ns0:c r="I8" s="5">
        <ns0:f>기준!J8</ns0:f>
        <ns0:v>2800</ns0:v>
      </ns0:c>
      <ns0:c r="J8" s="5">
        <ns0:f>E8*I8</ns0:f>
        <ns0:v>140000</ns0:v>
      </ns0:c>
      <ns0:c r="K8" s="5">
        <ns0:f>기준!E8</ns0:f>
        <ns0:v>120</ns0:v>
      </ns0:c>
      <ns0:c r="L8" s="5" t="str">
        <ns0:f>IF(OR(D8&lt;0,E8&lt;0,G8&lt;0,H8&lt;기준!D8,F8&gt;K8),"확인 필요","범위 안")</ns0:f>
        <ns0:v>범위 안</ns0:v>
      </ns0:c>
      <ns0:c r="M8" s="1" t="inlineStr">
        <ns0:is>
          <ns0:t>최 사원 재고 확인 → 이 과장 검토 → 박 팀장 승인 / 입고 3영업일 전 주문</ns0:t>
        </ns0:is>
      </ns0:c>
    </ns0:row>
    <ns0:row r="9" ht="38" customHeight="1">
      <ns0:c r="A9" s="4" t="n">
        <ns0:v>2</ns0:v>
      </ns0:c>
      <ns0:c r="B9" s="3" t="inlineStr">
        <ns0:is>
          <ns0:t>A4 복사용지</ns0:t>
        </ns0:is>
      </ns0:c>
      <ns0:c r="C9" s="3" t="inlineStr">
        <ns0:is>
          <ns0:t>상자</ns0:t>
        </ns0:is>
      </ns0:c>
      <ns0:c r="D9" s="4">
        <ns0:f>H5</ns0:f>
        <ns0:v>10</ns0:v>
      </ns0:c>
      <ns0:c r="E9" s="4">
        <ns0:f>MAX(0,G9+기준!D5-D9)</ns0:f>
        <ns0:v>60</ns0:v>
      </ns0:c>
      <ns0:c r="F9" s="4">
        <ns0:f>D9+E9</ns0:f>
        <ns0:v>70</ns0:v>
      </ns0:c>
      <ns0:c r="G9" s="4">
        <ns0:f>기준!G5</ns0:f>
        <ns0:v>60</ns0:v>
      </ns0:c>
      <ns0:c r="H9" s="4">
        <ns0:f>F9-G9</ns0:f>
        <ns0:v>10</ns0:v>
      </ns0:c>
      <ns0:c r="I9" s="4">
        <ns0:f>기준!J5</ns0:f>
        <ns0:v>24000</ns0:v>
      </ns0:c>
      <ns0:c r="J9" s="4">
        <ns0:f>E9*I9</ns0:f>
        <ns0:v>1440000</ns0:v>
      </ns0:c>
      <ns0:c r="K9" s="4">
        <ns0:f>기준!E5</ns0:f>
        <ns0:v>80</ns0:v>
      </ns0:c>
      <ns0:c r="L9" s="4" t="str">
        <ns0:f>IF(OR(D9&lt;0,E9&lt;0,G9&lt;0,H9&lt;기준!D5,F9&gt;K9),"확인 필요","범위 안")</ns0:f>
        <ns0:v>범위 안</ns0:v>
      </ns0:c>
      <ns0:c r="M9" s="3" t="inlineStr">
        <ns0:is>
          <ns0:t>최 사원 재고 확인 → 이 과장 검토 → 박 팀장 승인 / 입고 3영업일 전 주문</ns0:t>
        </ns0:is>
      </ns0:c>
    </ns0:row>
    <ns0:row r="10" ht="38" customHeight="1">
      <ns0:c r="A10" s="5" t="n">
        <ns0:v>2</ns0:v>
      </ns0:c>
      <ns0:c r="B10" s="1" t="inlineStr">
        <ns0:is>
          <ns0:t>라벨지</ns0:t>
        </ns0:is>
      </ns0:c>
      <ns0:c r="C10" s="1" t="inlineStr">
        <ns0:is>
          <ns0:t>권</ns0:t>
        </ns0:is>
      </ns0:c>
      <ns0:c r="D10" s="5">
        <ns0:f>H6</ns0:f>
        <ns0:v>10</ns0:v>
      </ns0:c>
      <ns0:c r="E10" s="5">
        <ns0:f>MAX(0,G10+기준!D6-D10)</ns0:f>
        <ns0:v>30</ns0:v>
      </ns0:c>
      <ns0:c r="F10" s="5">
        <ns0:f>D10+E10</ns0:f>
        <ns0:v>40</ns0:v>
      </ns0:c>
      <ns0:c r="G10" s="5">
        <ns0:f>기준!G6</ns0:f>
        <ns0:v>30</ns0:v>
      </ns0:c>
      <ns0:c r="H10" s="5">
        <ns0:f>F10-G10</ns0:f>
        <ns0:v>10</ns0:v>
      </ns0:c>
      <ns0:c r="I10" s="5">
        <ns0:f>기준!J6</ns0:f>
        <ns0:v>11000</ns0:v>
      </ns0:c>
      <ns0:c r="J10" s="5">
        <ns0:f>E10*I10</ns0:f>
        <ns0:v>330000</ns0:v>
      </ns0:c>
      <ns0:c r="K10" s="5">
        <ns0:f>기준!E6</ns0:f>
        <ns0:v>60</ns0:v>
      </ns0:c>
      <ns0:c r="L10" s="5" t="str">
        <ns0:f>IF(OR(D10&lt;0,E10&lt;0,G10&lt;0,H10&lt;기준!D6,F10&gt;K10),"확인 필요","범위 안")</ns0:f>
        <ns0:v>범위 안</ns0:v>
      </ns0:c>
      <ns0:c r="M10" s="1" t="inlineStr">
        <ns0:is>
          <ns0:t>최 사원 재고 확인 → 이 과장 검토 → 박 팀장 승인 / 입고 3영업일 전 주문</ns0:t>
        </ns0:is>
      </ns0:c>
    </ns0:row>
    <ns0:row r="11" ht="38" customHeight="1">
      <ns0:c r="A11" s="4" t="n">
        <ns0:v>2</ns0:v>
      </ns0:c>
      <ns0:c r="B11" s="3" t="inlineStr">
        <ns0:is>
          <ns0:t>AA 건전지</ns0:t>
        </ns0:is>
      </ns0:c>
      <ns0:c r="C11" s="3" t="inlineStr">
        <ns0:is>
          <ns0:t>상자</ns0:t>
        </ns0:is>
      </ns0:c>
      <ns0:c r="D11" s="4">
        <ns0:f>H7</ns0:f>
        <ns0:v>10</ns0:v>
      </ns0:c>
      <ns0:c r="E11" s="4">
        <ns0:f>MAX(0,G11+기준!D7-D11)</ns0:f>
        <ns0:v>15</ns0:v>
      </ns0:c>
      <ns0:c r="F11" s="4">
        <ns0:f>D11+E11</ns0:f>
        <ns0:v>25</ns0:v>
      </ns0:c>
      <ns0:c r="G11" s="4">
        <ns0:f>기준!G7</ns0:f>
        <ns0:v>15</ns0:v>
      </ns0:c>
      <ns0:c r="H11" s="4">
        <ns0:f>F11-G11</ns0:f>
        <ns0:v>10</ns0:v>
      </ns0:c>
      <ns0:c r="I11" s="4">
        <ns0:f>기준!J7</ns0:f>
        <ns0:v>9500</ns0:v>
      </ns0:c>
      <ns0:c r="J11" s="4">
        <ns0:f>E11*I11</ns0:f>
        <ns0:v>142500</ns0:v>
      </ns0:c>
      <ns0:c r="K11" s="4">
        <ns0:f>기준!E7</ns0:f>
        <ns0:v>40</ns0:v>
      </ns0:c>
      <ns0:c r="L11" s="4" t="str">
        <ns0:f>IF(OR(D11&lt;0,E11&lt;0,G11&lt;0,H11&lt;기준!D7,F11&gt;K11),"확인 필요","범위 안")</ns0:f>
        <ns0:v>범위 안</ns0:v>
      </ns0:c>
      <ns0:c r="M11" s="3" t="inlineStr">
        <ns0:is>
          <ns0:t>최 사원 재고 확인 → 이 과장 검토 → 박 팀장 승인 / 입고 3영업일 전 주문</ns0:t>
        </ns0:is>
      </ns0:c>
    </ns0:row>
    <ns0:row r="12" ht="38" customHeight="1">
      <ns0:c r="A12" s="5" t="n">
        <ns0:v>2</ns0:v>
      </ns0:c>
      <ns0:c r="B12" s="1" t="inlineStr">
        <ns0:is>
          <ns0:t>물티슈</ns0:t>
        </ns0:is>
      </ns0:c>
      <ns0:c r="C12" s="1" t="inlineStr">
        <ns0:is>
          <ns0:t>봉</ns0:t>
        </ns0:is>
      </ns0:c>
      <ns0:c r="D12" s="5">
        <ns0:f>H8</ns0:f>
        <ns0:v>20</ns0:v>
      </ns0:c>
      <ns0:c r="E12" s="5">
        <ns0:f>MAX(0,G12+기준!D8-D12)</ns0:f>
        <ns0:v>90</ns0:v>
      </ns0:c>
      <ns0:c r="F12" s="5">
        <ns0:f>D12+E12</ns0:f>
        <ns0:v>110</ns0:v>
      </ns0:c>
      <ns0:c r="G12" s="5">
        <ns0:f>기준!G8</ns0:f>
        <ns0:v>90</ns0:v>
      </ns0:c>
      <ns0:c r="H12" s="5">
        <ns0:f>F12-G12</ns0:f>
        <ns0:v>20</ns0:v>
      </ns0:c>
      <ns0:c r="I12" s="5">
        <ns0:f>기준!J8</ns0:f>
        <ns0:v>2800</ns0:v>
      </ns0:c>
      <ns0:c r="J12" s="5">
        <ns0:f>E12*I12</ns0:f>
        <ns0:v>252000</ns0:v>
      </ns0:c>
      <ns0:c r="K12" s="5">
        <ns0:f>기준!E8</ns0:f>
        <ns0:v>120</ns0:v>
      </ns0:c>
      <ns0:c r="L12" s="5" t="str">
        <ns0:f>IF(OR(D12&lt;0,E12&lt;0,G12&lt;0,H12&lt;기준!D8,F12&gt;K12),"확인 필요","범위 안")</ns0:f>
        <ns0:v>범위 안</ns0:v>
      </ns0:c>
      <ns0:c r="M12" s="1" t="inlineStr">
        <ns0:is>
          <ns0:t>최 사원 재고 확인 → 이 과장 검토 → 박 팀장 승인 / 입고 3영업일 전 주문</ns0:t>
        </ns0:is>
      </ns0:c>
    </ns0:row>
    <ns0:row r="13" ht="38" customHeight="1">
      <ns0:c r="A13" s="4" t="n">
        <ns0:v>3</ns0:v>
      </ns0:c>
      <ns0:c r="B13" s="3" t="inlineStr">
        <ns0:is>
          <ns0:t>A4 복사용지</ns0:t>
        </ns0:is>
      </ns0:c>
      <ns0:c r="C13" s="3" t="inlineStr">
        <ns0:is>
          <ns0:t>상자</ns0:t>
        </ns0:is>
      </ns0:c>
      <ns0:c r="D13" s="4">
        <ns0:f>H9</ns0:f>
        <ns0:v>10</ns0:v>
      </ns0:c>
      <ns0:c r="E13" s="4">
        <ns0:f>MAX(0,G13+기준!D5-D13)</ns0:f>
        <ns0:v>60</ns0:v>
      </ns0:c>
      <ns0:c r="F13" s="4">
        <ns0:f>D13+E13</ns0:f>
        <ns0:v>70</ns0:v>
      </ns0:c>
      <ns0:c r="G13" s="4">
        <ns0:f>기준!H5</ns0:f>
        <ns0:v>60</ns0:v>
      </ns0:c>
      <ns0:c r="H13" s="4">
        <ns0:f>F13-G13</ns0:f>
        <ns0:v>10</ns0:v>
      </ns0:c>
      <ns0:c r="I13" s="4">
        <ns0:f>기준!J5</ns0:f>
        <ns0:v>24000</ns0:v>
      </ns0:c>
      <ns0:c r="J13" s="4">
        <ns0:f>E13*I13</ns0:f>
        <ns0:v>1440000</ns0:v>
      </ns0:c>
      <ns0:c r="K13" s="4">
        <ns0:f>기준!E5</ns0:f>
        <ns0:v>80</ns0:v>
      </ns0:c>
      <ns0:c r="L13" s="4" t="str">
        <ns0:f>IF(OR(D13&lt;0,E13&lt;0,G13&lt;0,H13&lt;기준!D5,F13&gt;K13),"확인 필요","범위 안")</ns0:f>
        <ns0:v>범위 안</ns0:v>
      </ns0:c>
      <ns0:c r="M13" s="3" t="inlineStr">
        <ns0:is>
          <ns0:t>최 사원 재고 확인 → 이 과장 검토 → 박 팀장 승인 / 입고 3영업일 전 주문</ns0:t>
        </ns0:is>
      </ns0:c>
    </ns0:row>
    <ns0:row r="14" ht="38" customHeight="1">
      <ns0:c r="A14" s="5" t="n">
        <ns0:v>3</ns0:v>
      </ns0:c>
      <ns0:c r="B14" s="1" t="inlineStr">
        <ns0:is>
          <ns0:t>라벨지</ns0:t>
        </ns0:is>
      </ns0:c>
      <ns0:c r="C14" s="1" t="inlineStr">
        <ns0:is>
          <ns0:t>권</ns0:t>
        </ns0:is>
      </ns0:c>
      <ns0:c r="D14" s="5">
        <ns0:f>H10</ns0:f>
        <ns0:v>10</ns0:v>
      </ns0:c>
      <ns0:c r="E14" s="5">
        <ns0:f>MAX(0,G14+기준!D6-D14)</ns0:f>
        <ns0:v>30</ns0:v>
      </ns0:c>
      <ns0:c r="F14" s="5">
        <ns0:f>D14+E14</ns0:f>
        <ns0:v>40</ns0:v>
      </ns0:c>
      <ns0:c r="G14" s="5">
        <ns0:f>기준!H6</ns0:f>
        <ns0:v>30</ns0:v>
      </ns0:c>
      <ns0:c r="H14" s="5">
        <ns0:f>F14-G14</ns0:f>
        <ns0:v>10</ns0:v>
      </ns0:c>
      <ns0:c r="I14" s="5">
        <ns0:f>기준!J6</ns0:f>
        <ns0:v>11000</ns0:v>
      </ns0:c>
      <ns0:c r="J14" s="5">
        <ns0:f>E14*I14</ns0:f>
        <ns0:v>330000</ns0:v>
      </ns0:c>
      <ns0:c r="K14" s="5">
        <ns0:f>기준!E6</ns0:f>
        <ns0:v>60</ns0:v>
      </ns0:c>
      <ns0:c r="L14" s="5" t="str">
        <ns0:f>IF(OR(D14&lt;0,E14&lt;0,G14&lt;0,H14&lt;기준!D6,F14&gt;K14),"확인 필요","범위 안")</ns0:f>
        <ns0:v>범위 안</ns0:v>
      </ns0:c>
      <ns0:c r="M14" s="1" t="inlineStr">
        <ns0:is>
          <ns0:t>최 사원 재고 확인 → 이 과장 검토 → 박 팀장 승인 / 입고 3영업일 전 주문</ns0:t>
        </ns0:is>
      </ns0:c>
    </ns0:row>
    <ns0:row r="15" ht="38" customHeight="1">
      <ns0:c r="A15" s="4" t="n">
        <ns0:v>3</ns0:v>
      </ns0:c>
      <ns0:c r="B15" s="3" t="inlineStr">
        <ns0:is>
          <ns0:t>AA 건전지</ns0:t>
        </ns0:is>
      </ns0:c>
      <ns0:c r="C15" s="3" t="inlineStr">
        <ns0:is>
          <ns0:t>상자</ns0:t>
        </ns0:is>
      </ns0:c>
      <ns0:c r="D15" s="4">
        <ns0:f>H11</ns0:f>
        <ns0:v>10</ns0:v>
      </ns0:c>
      <ns0:c r="E15" s="4">
        <ns0:f>MAX(0,G15+기준!D7-D15)</ns0:f>
        <ns0:v>15</ns0:v>
      </ns0:c>
      <ns0:c r="F15" s="4">
        <ns0:f>D15+E15</ns0:f>
        <ns0:v>25</ns0:v>
      </ns0:c>
      <ns0:c r="G15" s="4">
        <ns0:f>기준!H7</ns0:f>
        <ns0:v>15</ns0:v>
      </ns0:c>
      <ns0:c r="H15" s="4">
        <ns0:f>F15-G15</ns0:f>
        <ns0:v>10</ns0:v>
      </ns0:c>
      <ns0:c r="I15" s="4">
        <ns0:f>기준!J7</ns0:f>
        <ns0:v>9500</ns0:v>
      </ns0:c>
      <ns0:c r="J15" s="4">
        <ns0:f>E15*I15</ns0:f>
        <ns0:v>142500</ns0:v>
      </ns0:c>
      <ns0:c r="K15" s="4">
        <ns0:f>기준!E7</ns0:f>
        <ns0:v>40</ns0:v>
      </ns0:c>
      <ns0:c r="L15" s="4" t="str">
        <ns0:f>IF(OR(D15&lt;0,E15&lt;0,G15&lt;0,H15&lt;기준!D7,F15&gt;K15),"확인 필요","범위 안")</ns0:f>
        <ns0:v>범위 안</ns0:v>
      </ns0:c>
      <ns0:c r="M15" s="3" t="inlineStr">
        <ns0:is>
          <ns0:t>최 사원 재고 확인 → 이 과장 검토 → 박 팀장 승인 / 입고 3영업일 전 주문</ns0:t>
        </ns0:is>
      </ns0:c>
    </ns0:row>
    <ns0:row r="16" ht="38" customHeight="1">
      <ns0:c r="A16" s="5" t="n">
        <ns0:v>3</ns0:v>
      </ns0:c>
      <ns0:c r="B16" s="1" t="inlineStr">
        <ns0:is>
          <ns0:t>물티슈</ns0:t>
        </ns0:is>
      </ns0:c>
      <ns0:c r="C16" s="1" t="inlineStr">
        <ns0:is>
          <ns0:t>봉</ns0:t>
        </ns0:is>
      </ns0:c>
      <ns0:c r="D16" s="5">
        <ns0:f>H12</ns0:f>
        <ns0:v>20</ns0:v>
      </ns0:c>
      <ns0:c r="E16" s="5">
        <ns0:f>MAX(0,G16+기준!D8-D16)</ns0:f>
        <ns0:v>90</ns0:v>
      </ns0:c>
      <ns0:c r="F16" s="5">
        <ns0:f>D16+E16</ns0:f>
        <ns0:v>110</ns0:v>
      </ns0:c>
      <ns0:c r="G16" s="5">
        <ns0:f>기준!H8</ns0:f>
        <ns0:v>90</ns0:v>
      </ns0:c>
      <ns0:c r="H16" s="5">
        <ns0:f>F16-G16</ns0:f>
        <ns0:v>20</ns0:v>
      </ns0:c>
      <ns0:c r="I16" s="5">
        <ns0:f>기준!J8</ns0:f>
        <ns0:v>2800</ns0:v>
      </ns0:c>
      <ns0:c r="J16" s="5">
        <ns0:f>E16*I16</ns0:f>
        <ns0:v>252000</ns0:v>
      </ns0:c>
      <ns0:c r="K16" s="5">
        <ns0:f>기준!E8</ns0:f>
        <ns0:v>120</ns0:v>
      </ns0:c>
      <ns0:c r="L16" s="5" t="str">
        <ns0:f>IF(OR(D16&lt;0,E16&lt;0,G16&lt;0,H16&lt;기준!D8,F16&gt;K16),"확인 필요","범위 안")</ns0:f>
        <ns0:v>범위 안</ns0:v>
      </ns0:c>
      <ns0:c r="M16" s="1" t="inlineStr">
        <ns0:is>
          <ns0:t>최 사원 재고 확인 → 이 과장 검토 → 박 팀장 승인 / 입고 3영업일 전 주문</ns0:t>
        </ns0:is>
      </ns0:c>
    </ns0:row>
    <ns0:row r="17" ht="38" customHeight="1">
      <ns0:c r="A17" s="4" t="n">
        <ns0:v>4</ns0:v>
      </ns0:c>
      <ns0:c r="B17" s="3" t="inlineStr">
        <ns0:is>
          <ns0:t>A4 복사용지</ns0:t>
        </ns0:is>
      </ns0:c>
      <ns0:c r="C17" s="3" t="inlineStr">
        <ns0:is>
          <ns0:t>상자</ns0:t>
        </ns0:is>
      </ns0:c>
      <ns0:c r="D17" s="4">
        <ns0:f>H13</ns0:f>
        <ns0:v>10</ns0:v>
      </ns0:c>
      <ns0:c r="E17" s="4">
        <ns0:f>MAX(0,G17+기준!D5-D17)</ns0:f>
        <ns0:v>60</ns0:v>
      </ns0:c>
      <ns0:c r="F17" s="4">
        <ns0:f>D17+E17</ns0:f>
        <ns0:v>70</ns0:v>
      </ns0:c>
      <ns0:c r="G17" s="4">
        <ns0:f>기준!I5</ns0:f>
        <ns0:v>60</ns0:v>
      </ns0:c>
      <ns0:c r="H17" s="4">
        <ns0:f>F17-G17</ns0:f>
        <ns0:v>10</ns0:v>
      </ns0:c>
      <ns0:c r="I17" s="4">
        <ns0:f>기준!J5</ns0:f>
        <ns0:v>24000</ns0:v>
      </ns0:c>
      <ns0:c r="J17" s="4">
        <ns0:f>E17*I17</ns0:f>
        <ns0:v>1440000</ns0:v>
      </ns0:c>
      <ns0:c r="K17" s="4">
        <ns0:f>기준!E5</ns0:f>
        <ns0:v>80</ns0:v>
      </ns0:c>
      <ns0:c r="L17" s="4" t="str">
        <ns0:f>IF(OR(D17&lt;0,E17&lt;0,G17&lt;0,H17&lt;기준!D5,F17&gt;K17),"확인 필요","범위 안")</ns0:f>
        <ns0:v>범위 안</ns0:v>
      </ns0:c>
      <ns0:c r="M17" s="3" t="inlineStr">
        <ns0:is>
          <ns0:t>최 사원 재고 확인 → 이 과장 검토 → 박 팀장 승인 / 입고 3영업일 전 주문</ns0:t>
        </ns0:is>
      </ns0:c>
    </ns0:row>
    <ns0:row r="18" ht="38" customHeight="1">
      <ns0:c r="A18" s="5" t="n">
        <ns0:v>4</ns0:v>
      </ns0:c>
      <ns0:c r="B18" s="1" t="inlineStr">
        <ns0:is>
          <ns0:t>라벨지</ns0:t>
        </ns0:is>
      </ns0:c>
      <ns0:c r="C18" s="1" t="inlineStr">
        <ns0:is>
          <ns0:t>권</ns0:t>
        </ns0:is>
      </ns0:c>
      <ns0:c r="D18" s="5">
        <ns0:f>H14</ns0:f>
        <ns0:v>10</ns0:v>
      </ns0:c>
      <ns0:c r="E18" s="5">
        <ns0:f>MAX(0,G18+기준!D6-D18)</ns0:f>
        <ns0:v>30</ns0:v>
      </ns0:c>
      <ns0:c r="F18" s="5">
        <ns0:f>D18+E18</ns0:f>
        <ns0:v>40</ns0:v>
      </ns0:c>
      <ns0:c r="G18" s="5">
        <ns0:f>기준!I6</ns0:f>
        <ns0:v>30</ns0:v>
      </ns0:c>
      <ns0:c r="H18" s="5">
        <ns0:f>F18-G18</ns0:f>
        <ns0:v>10</ns0:v>
      </ns0:c>
      <ns0:c r="I18" s="5">
        <ns0:f>기준!J6</ns0:f>
        <ns0:v>11000</ns0:v>
      </ns0:c>
      <ns0:c r="J18" s="5">
        <ns0:f>E18*I18</ns0:f>
        <ns0:v>330000</ns0:v>
      </ns0:c>
      <ns0:c r="K18" s="5">
        <ns0:f>기준!E6</ns0:f>
        <ns0:v>60</ns0:v>
      </ns0:c>
      <ns0:c r="L18" s="5" t="str">
        <ns0:f>IF(OR(D18&lt;0,E18&lt;0,G18&lt;0,H18&lt;기준!D6,F18&gt;K18),"확인 필요","범위 안")</ns0:f>
        <ns0:v>범위 안</ns0:v>
      </ns0:c>
      <ns0:c r="M18" s="1" t="inlineStr">
        <ns0:is>
          <ns0:t>최 사원 재고 확인 → 이 과장 검토 → 박 팀장 승인 / 입고 3영업일 전 주문</ns0:t>
        </ns0:is>
      </ns0:c>
    </ns0:row>
    <ns0:row r="19" ht="38" customHeight="1">
      <ns0:c r="A19" s="4" t="n">
        <ns0:v>4</ns0:v>
      </ns0:c>
      <ns0:c r="B19" s="3" t="inlineStr">
        <ns0:is>
          <ns0:t>AA 건전지</ns0:t>
        </ns0:is>
      </ns0:c>
      <ns0:c r="C19" s="3" t="inlineStr">
        <ns0:is>
          <ns0:t>상자</ns0:t>
        </ns0:is>
      </ns0:c>
      <ns0:c r="D19" s="4">
        <ns0:f>H15</ns0:f>
        <ns0:v>10</ns0:v>
      </ns0:c>
      <ns0:c r="E19" s="4">
        <ns0:f>MAX(0,G19+기준!D7-D19)</ns0:f>
        <ns0:v>15</ns0:v>
      </ns0:c>
      <ns0:c r="F19" s="4">
        <ns0:f>D19+E19</ns0:f>
        <ns0:v>25</ns0:v>
      </ns0:c>
      <ns0:c r="G19" s="4">
        <ns0:f>기준!I7</ns0:f>
        <ns0:v>15</ns0:v>
      </ns0:c>
      <ns0:c r="H19" s="4">
        <ns0:f>F19-G19</ns0:f>
        <ns0:v>10</ns0:v>
      </ns0:c>
      <ns0:c r="I19" s="4">
        <ns0:f>기준!J7</ns0:f>
        <ns0:v>9500</ns0:v>
      </ns0:c>
      <ns0:c r="J19" s="4">
        <ns0:f>E19*I19</ns0:f>
        <ns0:v>142500</ns0:v>
      </ns0:c>
      <ns0:c r="K19" s="4">
        <ns0:f>기준!E7</ns0:f>
        <ns0:v>40</ns0:v>
      </ns0:c>
      <ns0:c r="L19" s="4" t="str">
        <ns0:f>IF(OR(D19&lt;0,E19&lt;0,G19&lt;0,H19&lt;기준!D7,F19&gt;K19),"확인 필요","범위 안")</ns0:f>
        <ns0:v>범위 안</ns0:v>
      </ns0:c>
      <ns0:c r="M19" s="3" t="inlineStr">
        <ns0:is>
          <ns0:t>최 사원 재고 확인 → 이 과장 검토 → 박 팀장 승인 / 입고 3영업일 전 주문</ns0:t>
        </ns0:is>
      </ns0:c>
    </ns0:row>
    <ns0:row r="20" ht="38" customHeight="1">
      <ns0:c r="A20" s="5" t="n">
        <ns0:v>4</ns0:v>
      </ns0:c>
      <ns0:c r="B20" s="1" t="inlineStr">
        <ns0:is>
          <ns0:t>물티슈</ns0:t>
        </ns0:is>
      </ns0:c>
      <ns0:c r="C20" s="1" t="inlineStr">
        <ns0:is>
          <ns0:t>봉</ns0:t>
        </ns0:is>
      </ns0:c>
      <ns0:c r="D20" s="5">
        <ns0:f>H16</ns0:f>
        <ns0:v>20</ns0:v>
      </ns0:c>
      <ns0:c r="E20" s="5">
        <ns0:f>MAX(0,G20+기준!D8-D20)</ns0:f>
        <ns0:v>90</ns0:v>
      </ns0:c>
      <ns0:c r="F20" s="5">
        <ns0:f>D20+E20</ns0:f>
        <ns0:v>110</ns0:v>
      </ns0:c>
      <ns0:c r="G20" s="5">
        <ns0:f>기준!I8</ns0:f>
        <ns0:v>90</ns0:v>
      </ns0:c>
      <ns0:c r="H20" s="5">
        <ns0:f>F20-G20</ns0:f>
        <ns0:v>20</ns0:v>
      </ns0:c>
      <ns0:c r="I20" s="5">
        <ns0:f>기준!J8</ns0:f>
        <ns0:v>2800</ns0:v>
      </ns0:c>
      <ns0:c r="J20" s="5">
        <ns0:f>E20*I20</ns0:f>
        <ns0:v>252000</ns0:v>
      </ns0:c>
      <ns0:c r="K20" s="5">
        <ns0:f>기준!E8</ns0:f>
        <ns0:v>120</ns0:v>
      </ns0:c>
      <ns0:c r="L20" s="5" t="str">
        <ns0:f>IF(OR(D20&lt;0,E20&lt;0,G20&lt;0,H20&lt;기준!D8,F20&gt;K20),"확인 필요","범위 안")</ns0:f>
        <ns0:v>범위 안</ns0:v>
      </ns0:c>
      <ns0:c r="M20" s="1" t="inlineStr">
        <ns0:is>
          <ns0:t>최 사원 재고 확인 → 이 과장 검토 → 박 팀장 승인 / 입고 3영업일 전 주문</ns0:t>
        </ns0:is>
      </ns0:c>
    </ns0:row>
  </ns0:sheetData>
  <ns0:autoFilter ref="A4:M20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H12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8" customWidth="1" min="2" max="2"/>
    <ns0:col width="18" customWidth="1" min="3" max="3"/>
    <ns0:col width="18" customWidth="1" min="4" max="4"/>
    <ns0:col width="18" customWidth="1" min="5" max="5"/>
    <ns0:col width="18" customWidth="1" min="6" max="6"/>
    <ns0:col width="18" customWidth="1" min="7" max="7"/>
    <ns0:col width="43" customWidth="1" min="8" max="8"/>
  </ns0:cols>
  <ns0:sheetData>
    <ns0:row r="1" ht="32" customHeight="1">
      <ns0:c r="A1" s="1" t="inlineStr">
        <ns0:is>
          <ns0:t>예산점검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</ns0:row>
    <ns0:row r="2" ht="25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</ns0:row>
    <ns0:row r="3" ht="40" customHeight="1">
      <ns0:c r="A3" s="1" t="inlineStr">
        <ns0:is>
          <ns0:t>금액 단위 원 · 부가세 포함 · 5%는 교육용 가격 인상 가정</ns0:t>
        </ns0:is>
      </ns0:c>
      <ns0:c r="B3" s="1" t="n"/>
      <ns0:c r="C3" s="1" t="n"/>
      <ns0:c r="D3" s="1" t="n"/>
      <ns0:c r="E3" s="1" t="n"/>
      <ns0:c r="F3" s="1" t="n"/>
      <ns0:c r="G3" s="1" t="n"/>
      <ns0:c r="H3" s="1" t="n"/>
    </ns0:row>
    <ns0:row r="4" ht="38" customHeight="1">
      <ns0:c r="A4" s="2" t="inlineStr">
        <ns0:is>
          <ns0:t>분기</ns0:t>
        </ns0:is>
      </ns0:c>
      <ns0:c r="B4" s="2" t="inlineStr">
        <ns0:is>
          <ns0:t>물건값</ns0:t>
        </ns0:is>
      </ns0:c>
      <ns0:c r="C4" s="2" t="inlineStr">
        <ns0:is>
          <ns0:t>배송비</ns0:t>
        </ns0:is>
      </ns0:c>
      <ns0:c r="D4" s="2" t="inlineStr">
        <ns0:is>
          <ns0:t>분기 지출</ns0:t>
        </ns0:is>
      </ns0:c>
      <ns0:c r="E4" s="2" t="inlineStr">
        <ns0:is>
          <ns0:t>5% 인상 물건값</ns0:t>
        </ns0:is>
      </ns0:c>
      <ns0:c r="F4" s="2" t="inlineStr">
        <ns0:is>
          <ns0:t>인상 배송비</ns0:t>
        </ns0:is>
      </ns0:c>
      <ns0:c r="G4" s="2" t="inlineStr">
        <ns0:is>
          <ns0:t>인상 지출</ns0:t>
        </ns0:is>
      </ns0:c>
      <ns0:c r="H4" s="2" t="inlineStr">
        <ns0:is>
          <ns0:t>확인할 일</ns0:t>
        </ns0:is>
      </ns0:c>
    </ns0:row>
    <ns0:row r="5" ht="38" customHeight="1">
      <ns0:c r="A5" s="4" t="n">
        <ns0:v>1</ns0:v>
      </ns0:c>
      <ns0:c r="B5" s="4">
        <ns0:f>SUMIF(연간계획!A5:A20,A5,연간계획!J5:J20)</ns0:f>
        <ns0:v>1572500</ns0:v>
      </ns0:c>
      <ns0:c r="C5" s="4">
        <ns0:f>IF(B5&gt;=300000,0,8000)</ns0:f>
        <ns0:v>0</ns0:v>
      </ns0:c>
      <ns0:c r="D5" s="4">
        <ns0:f>B5+C5</ns0:f>
        <ns0:v>1572500</ns0:v>
      </ns0:c>
      <ns0:c r="E5" s="4">
        <ns0:f>B5*1.05</ns0:f>
        <ns0:v>1651125</ns0:v>
      </ns0:c>
      <ns0:c r="F5" s="4">
        <ns0:f>IF(E5&gt;=300000,0,8000)</ns0:f>
        <ns0:v>0</ns0:v>
      </ns0:c>
      <ns0:c r="G5" s="4">
        <ns0:f>E5+F5</ns0:f>
        <ns0:v>1651125</ns0:v>
      </ns0:c>
      <ns0:c r="H5" s="3" t="inlineStr">
        <ns0:is>
          <ns0:t>분기 주문액 300,000원 이상 무료, 미만 배송비 8,000원</ns0:t>
        </ns0:is>
      </ns0:c>
    </ns0:row>
    <ns0:row r="6" ht="38" customHeight="1">
      <ns0:c r="A6" s="5" t="n">
        <ns0:v>2</ns0:v>
      </ns0:c>
      <ns0:c r="B6" s="5">
        <ns0:f>SUMIF(연간계획!A5:A20,A6,연간계획!J5:J20)</ns0:f>
        <ns0:v>2164500</ns0:v>
      </ns0:c>
      <ns0:c r="C6" s="5">
        <ns0:f>IF(B6&gt;=300000,0,8000)</ns0:f>
        <ns0:v>0</ns0:v>
      </ns0:c>
      <ns0:c r="D6" s="5">
        <ns0:f>B6+C6</ns0:f>
        <ns0:v>2164500</ns0:v>
      </ns0:c>
      <ns0:c r="E6" s="5">
        <ns0:f>B6*1.05</ns0:f>
        <ns0:v>2272725</ns0:v>
      </ns0:c>
      <ns0:c r="F6" s="5">
        <ns0:f>IF(E6&gt;=300000,0,8000)</ns0:f>
        <ns0:v>0</ns0:v>
      </ns0:c>
      <ns0:c r="G6" s="5">
        <ns0:f>E6+F6</ns0:f>
        <ns0:v>2272725</ns0:v>
      </ns0:c>
      <ns0:c r="H6" s="1" t="inlineStr">
        <ns0:is>
          <ns0:t>분기 주문액 300,000원 이상 무료, 미만 배송비 8,000원</ns0:t>
        </ns0:is>
      </ns0:c>
    </ns0:row>
    <ns0:row r="7" ht="38" customHeight="1">
      <ns0:c r="A7" s="4" t="n">
        <ns0:v>3</ns0:v>
      </ns0:c>
      <ns0:c r="B7" s="4">
        <ns0:f>SUMIF(연간계획!A5:A20,A7,연간계획!J5:J20)</ns0:f>
        <ns0:v>2164500</ns0:v>
      </ns0:c>
      <ns0:c r="C7" s="4">
        <ns0:f>IF(B7&gt;=300000,0,8000)</ns0:f>
        <ns0:v>0</ns0:v>
      </ns0:c>
      <ns0:c r="D7" s="4">
        <ns0:f>B7+C7</ns0:f>
        <ns0:v>2164500</ns0:v>
      </ns0:c>
      <ns0:c r="E7" s="4">
        <ns0:f>B7*1.05</ns0:f>
        <ns0:v>2272725</ns0:v>
      </ns0:c>
      <ns0:c r="F7" s="4">
        <ns0:f>IF(E7&gt;=300000,0,8000)</ns0:f>
        <ns0:v>0</ns0:v>
      </ns0:c>
      <ns0:c r="G7" s="4">
        <ns0:f>E7+F7</ns0:f>
        <ns0:v>2272725</ns0:v>
      </ns0:c>
      <ns0:c r="H7" s="3" t="inlineStr">
        <ns0:is>
          <ns0:t>분기 주문액 300,000원 이상 무료, 미만 배송비 8,000원</ns0:t>
        </ns0:is>
      </ns0:c>
    </ns0:row>
    <ns0:row r="8" ht="38" customHeight="1">
      <ns0:c r="A8" s="5" t="n">
        <ns0:v>4</ns0:v>
      </ns0:c>
      <ns0:c r="B8" s="5">
        <ns0:f>SUMIF(연간계획!A5:A20,A8,연간계획!J5:J20)</ns0:f>
        <ns0:v>2164500</ns0:v>
      </ns0:c>
      <ns0:c r="C8" s="5">
        <ns0:f>IF(B8&gt;=300000,0,8000)</ns0:f>
        <ns0:v>0</ns0:v>
      </ns0:c>
      <ns0:c r="D8" s="5">
        <ns0:f>B8+C8</ns0:f>
        <ns0:v>2164500</ns0:v>
      </ns0:c>
      <ns0:c r="E8" s="5">
        <ns0:f>B8*1.05</ns0:f>
        <ns0:v>2272725</ns0:v>
      </ns0:c>
      <ns0:c r="F8" s="5">
        <ns0:f>IF(E8&gt;=300000,0,8000)</ns0:f>
        <ns0:v>0</ns0:v>
      </ns0:c>
      <ns0:c r="G8" s="5">
        <ns0:f>E8+F8</ns0:f>
        <ns0:v>2272725</ns0:v>
      </ns0:c>
      <ns0:c r="H8" s="1" t="inlineStr">
        <ns0:is>
          <ns0:t>분기 주문액 300,000원 이상 무료, 미만 배송비 8,000원</ns0:t>
        </ns0:is>
      </ns0:c>
    </ns0:row>
    <ns0:row r="9" ht="38" customHeight="1">
      <ns0:c r="A9" s="3" t="inlineStr">
        <ns0:is>
          <ns0:t>연간 합계</ns0:t>
        </ns0:is>
      </ns0:c>
      <ns0:c r="B9" s="4">
        <ns0:f>SUM(B5:B8)</ns0:f>
        <ns0:v>8066000</ns0:v>
      </ns0:c>
      <ns0:c r="C9" s="4">
        <ns0:f>SUM(C5:C8)</ns0:f>
        <ns0:v>0</ns0:v>
      </ns0:c>
      <ns0:c r="D9" s="4">
        <ns0:f>SUM(D5:D8)</ns0:f>
        <ns0:v>8066000</ns0:v>
      </ns0:c>
      <ns0:c r="E9" s="4">
        <ns0:f>SUM(E5:E8)</ns0:f>
        <ns0:v>8469300</ns0:v>
      </ns0:c>
      <ns0:c r="F9" s="4">
        <ns0:f>SUM(F5:F8)</ns0:f>
        <ns0:v>0</ns0:v>
      </ns0:c>
      <ns0:c r="G9" s="4">
        <ns0:f>SUM(G5:G8)</ns0:f>
        <ns0:v>8469300</ns0:v>
      </ns0:c>
      <ns0:c r="H9" s="3" t="inlineStr">
        <ns0:is>
          <ns0:t>기본과 인상 가정 분리</ns0:t>
        </ns0:is>
      </ns0:c>
    </ns0:row>
    <ns0:row r="10" ht="38" customHeight="1">
      <ns0:c r="A10" s="1" t="inlineStr">
        <ns0:is>
          <ns0:t>예산</ns0:t>
        </ns0:is>
      </ns0:c>
      <ns0:c r="B10" s="1" t="n"/>
      <ns0:c r="C10" s="1" t="n"/>
      <ns0:c r="D10" s="5" t="n">
        <ns0:v>8300000</ns0:v>
      </ns0:c>
      <ns0:c r="E10" s="1" t="n"/>
      <ns0:c r="F10" s="1" t="n"/>
      <ns0:c r="G10" s="5" t="n">
        <ns0:v>8300000</ns0:v>
      </ns0:c>
      <ns0:c r="H10" s="1" t="inlineStr">
        <ns0:is>
          <ns0:t>검토 중, 예산 증액 승인 없음</ns0:t>
        </ns0:is>
      </ns0:c>
    </ns0:row>
    <ns0:row r="11" ht="38" customHeight="1">
      <ns0:c r="A11" s="3" t="inlineStr">
        <ns0:is>
          <ns0:t>예산 여유</ns0:t>
        </ns0:is>
      </ns0:c>
      <ns0:c r="B11" s="3" t="n"/>
      <ns0:c r="C11" s="3" t="n"/>
      <ns0:c r="D11" s="4">
        <ns0:f>D10-D9</ns0:f>
        <ns0:v>234000</ns0:v>
      </ns0:c>
      <ns0:c r="E11" s="3" t="n"/>
      <ns0:c r="F11" s="3" t="n"/>
      <ns0:c r="G11" s="4">
        <ns0:f>G10-G9</ns0:f>
        <ns0:v>-169300</ns0:v>
      </ns0:c>
      <ns0:c r="H11" s="3" t="inlineStr">
        <ns0:is>
          <ns0:t>음수는 예산 초과</ns0:t>
        </ns0:is>
      </ns0:c>
    </ns0:row>
    <ns0:row r="12" ht="38" customHeight="1">
      <ns0:c r="A12" s="1" t="inlineStr">
        <ns0:is>
          <ns0:t>처리</ns0:t>
        </ns0:is>
      </ns0:c>
      <ns0:c r="B12" s="1" t="n"/>
      <ns0:c r="C12" s="1" t="n"/>
      <ns0:c r="D12" s="1" t="inlineStr">
        <ns0:is>
          <ns0:t>조건 확인 후 승인 요청</ns0:t>
        </ns0:is>
      </ns0:c>
      <ns0:c r="E12" s="1" t="n"/>
      <ns0:c r="F12" s="1" t="n"/>
      <ns0:c r="G12" s="1" t="inlineStr">
        <ns0:is>
          <ns0:t>재견적·예산 재검토</ns0:t>
        </ns0:is>
      </ns0:c>
      <ns0:c r="H12" s="1" t="inlineStr">
        <ns0:is>
          <ns0:t>수량 임의 축소 금지</ns0:t>
        </ns0:is>
      </ns0:c>
    </ns0:row>
  </ns0:sheetData>
  <ns0:autoFilter ref="A4:H12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2026-11-03T04:12:39Z</dcterms:created>
  <dcterms:modified xmlns:dcterms="http://purl.org/dc/terms/" xmlns:xsi="http://www.w3.org/2001/XMLSchema-instance" xsi:type="dcterms:W3CDTF">2026-11-03T04:12:39Z</dcterms:modified>
</cp:coreProperties>
</file>